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185" windowWidth="22890" windowHeight="9930" activeTab="2"/>
  </bookViews>
  <sheets>
    <sheet name="AUSF Balance" sheetId="1" r:id="rId1"/>
    <sheet name="Revenues" sheetId="2" r:id="rId2"/>
    <sheet name="Disbursements" sheetId="3" r:id="rId3"/>
  </sheets>
  <externalReferences>
    <externalReference r:id="rId6"/>
    <externalReference r:id="rId7"/>
  </externalReferences>
  <definedNames>
    <definedName name="_xlnm.Print_Area" localSheetId="0">'AUSF Balance'!$A$1:$E$19</definedName>
    <definedName name="_xlnm.Print_Area" localSheetId="2">'Disbursements'!$A$54:$E$92</definedName>
    <definedName name="_xlnm.Print_Area" localSheetId="1">'Revenues'!$A$1:$I$12</definedName>
  </definedNames>
  <calcPr fullCalcOnLoad="1"/>
</workbook>
</file>

<file path=xl/sharedStrings.xml><?xml version="1.0" encoding="utf-8"?>
<sst xmlns="http://schemas.openxmlformats.org/spreadsheetml/2006/main" count="97" uniqueCount="67">
  <si>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</si>
  <si>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</si>
  <si>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</si>
  <si>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</si>
  <si>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</si>
  <si>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</si>
  <si>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</si>
  <si>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</si>
  <si>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</si>
  <si>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</si>
  <si>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</si>
  <si>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</si>
  <si>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</si>
  <si>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</si>
  <si>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</si>
  <si>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</si>
  <si>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</si>
  <si>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</si>
  <si>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</si>
  <si>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</si>
  <si>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</si>
  <si>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</si>
  <si>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</si>
  <si>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</si>
  <si>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</si>
  <si>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</si>
  <si>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</si>
  <si>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</si>
  <si>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</si>
  <si>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</si>
  <si>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AUSF Administration</t>
  </si>
  <si>
    <t>Local Revenue</t>
  </si>
  <si>
    <t>Wireless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</si>
  <si>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</si>
  <si>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</si>
  <si>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</si>
  <si>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</si>
  <si>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</si>
  <si>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</si>
  <si>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</si>
  <si>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</si>
  <si>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shown by year for this schedule.</t>
  </si>
  <si>
    <t>Alaska Digitel</t>
  </si>
  <si>
    <t>ACS Wireless</t>
  </si>
  <si>
    <t>MTA Wireless</t>
  </si>
  <si>
    <t>ADAK</t>
  </si>
  <si>
    <t>Bristol Bay Cellular</t>
  </si>
  <si>
    <t>Copper Valley Cellular</t>
  </si>
  <si>
    <t>Unicom</t>
  </si>
  <si>
    <t>Uncollectible Revenues</t>
  </si>
  <si>
    <t>2009 Cash Distributions</t>
  </si>
  <si>
    <t>ASTAC Wireless</t>
  </si>
  <si>
    <t>GCI*</t>
  </si>
  <si>
    <t>*07/09: GCI consolidated all Lifeline accounts including wireless. (Alaska DIGITEL and UNICOM)</t>
  </si>
  <si>
    <t>Interexchange Revenue</t>
  </si>
  <si>
    <t>Adak</t>
  </si>
  <si>
    <t>VOIP Revenue</t>
  </si>
  <si>
    <t>AECA ENS Admin Fee</t>
  </si>
  <si>
    <t>GCI</t>
  </si>
  <si>
    <t>Year end 2022 AUSF</t>
  </si>
  <si>
    <t>2023 AUSF Subtotal</t>
  </si>
  <si>
    <t>Total AUSF at YE 2023</t>
  </si>
  <si>
    <t>Period Ending December 31, 2023</t>
  </si>
  <si>
    <t>2023 Reported Revenues</t>
  </si>
  <si>
    <t>2023 Cash Distributions</t>
  </si>
  <si>
    <t>2023 Period ENS Support Paid in 2023</t>
  </si>
  <si>
    <t>2022 Period ENS Support Paid in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</si>
</sst>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13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0" xfId="0" applyNumberFormat="1" applyFont="1" applyBorder="1" applyAlignment="1">
      <alignment/>
    </xf>
    <xf numFmtId="49" fontId="4" fillId="33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7" fontId="0" fillId="0" borderId="15" xfId="0" applyNumberFormat="1" applyBorder="1" applyAlignment="1">
      <alignment/>
    </xf>
    <xf numFmtId="39" fontId="0" fillId="0" borderId="15" xfId="0" applyNumberFormat="1" applyBorder="1" applyAlignment="1">
      <alignment/>
    </xf>
    <xf numFmtId="7" fontId="0" fillId="0" borderId="16" xfId="0" applyNumberFormat="1" applyBorder="1" applyAlignment="1">
      <alignment/>
    </xf>
    <xf numFmtId="0" fontId="0" fillId="0" borderId="15" xfId="0" applyFill="1" applyBorder="1" applyAlignment="1">
      <alignment horizontal="center" wrapText="1"/>
    </xf>
    <xf numFmtId="7" fontId="0" fillId="0" borderId="17" xfId="0" applyNumberFormat="1" applyBorder="1" applyAlignment="1">
      <alignment/>
    </xf>
    <xf numFmtId="39" fontId="0" fillId="34" borderId="15" xfId="0" applyNumberFormat="1" applyFill="1" applyBorder="1" applyAlignment="1">
      <alignment/>
    </xf>
    <xf numFmtId="39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15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7" fontId="5" fillId="0" borderId="21" xfId="0" applyNumberFormat="1" applyFont="1" applyBorder="1" applyAlignment="1">
      <alignment/>
    </xf>
    <xf numFmtId="7" fontId="5" fillId="0" borderId="22" xfId="0" applyNumberFormat="1" applyFont="1" applyBorder="1" applyAlignment="1">
      <alignment/>
    </xf>
    <xf numFmtId="49" fontId="2" fillId="0" borderId="18" xfId="0" applyNumberFormat="1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0" xfId="0" applyFill="1" applyBorder="1" applyAlignment="1">
      <alignment horizontal="center" wrapText="1"/>
    </xf>
    <xf numFmtId="7" fontId="0" fillId="0" borderId="24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39" fontId="0" fillId="34" borderId="21" xfId="0" applyNumberFormat="1" applyFill="1" applyBorder="1" applyAlignment="1">
      <alignment/>
    </xf>
    <xf numFmtId="39" fontId="0" fillId="0" borderId="21" xfId="0" applyNumberFormat="1" applyBorder="1" applyAlignment="1">
      <alignment/>
    </xf>
    <xf numFmtId="39" fontId="0" fillId="0" borderId="21" xfId="0" applyNumberFormat="1" applyFill="1" applyBorder="1" applyAlignment="1">
      <alignment/>
    </xf>
    <xf numFmtId="39" fontId="0" fillId="0" borderId="2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horizontal="center" wrapText="1"/>
    </xf>
    <xf numFmtId="7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0" fontId="10" fillId="0" borderId="0" xfId="57" applyFont="1" applyBorder="1" applyAlignment="1">
      <alignment/>
      <protection/>
    </xf>
    <xf numFmtId="39" fontId="10" fillId="0" borderId="0" xfId="0" applyNumberFormat="1" applyFont="1" applyBorder="1" applyAlignment="1">
      <alignment/>
    </xf>
    <xf numFmtId="39" fontId="11" fillId="0" borderId="0" xfId="57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39" fontId="0" fillId="34" borderId="0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9" fontId="0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amp;d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&amp;d12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pport Dist Summary 2022"/>
      <sheetName val="Temporary Input"/>
      <sheetName val="Remittance"/>
      <sheetName val="Distribution"/>
      <sheetName val="Shortage dist by co."/>
      <sheetName val="NP ENS"/>
      <sheetName val="Pooling ENS"/>
      <sheetName val="Trend Report"/>
      <sheetName val="Shortage dist crosscheck"/>
    </sheetNames>
    <sheetDataSet>
      <sheetData sheetId="6">
        <row r="25">
          <cell r="CJ25">
            <v>5694464.42</v>
          </cell>
        </row>
      </sheetData>
      <sheetData sheetId="7">
        <row r="30">
          <cell r="CN30">
            <v>1544902.67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mporary Input"/>
      <sheetName val="Support Dist Summary 2023"/>
      <sheetName val="Remittance"/>
      <sheetName val="Distribution"/>
      <sheetName val="Shortage dist by co."/>
      <sheetName val="NP ENS"/>
      <sheetName val="Pooling ENS"/>
      <sheetName val="Trend Report"/>
    </sheetNames>
    <sheetDataSet>
      <sheetData sheetId="6">
        <row r="25">
          <cell r="CK25">
            <v>4946099.550000001</v>
          </cell>
        </row>
      </sheetData>
      <sheetData sheetId="7">
        <row r="30">
          <cell r="CL30">
            <v>1344090.1899999997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8515625" style="0" bestFit="1" customWidth="1"/>
  </cols>
  <sheetData>
    <row r="1" ht="18" customHeight="1">
      <c r="A1" s="7" t="s">
        <v>0</v>
      </c>
    </row>
    <row r="2" ht="15">
      <c r="A2" s="10" t="s">
        <v>35</v>
      </c>
    </row>
    <row r="3" ht="12.75">
      <c r="A3" s="55" t="s">
        <v>62</v>
      </c>
    </row>
    <row r="4" ht="28.5" customHeight="1"/>
    <row r="5" spans="1:5" ht="15.75">
      <c r="A5" s="15" t="s">
        <v>36</v>
      </c>
      <c r="B5" s="9" t="s">
        <v>27</v>
      </c>
      <c r="C5" s="8" t="s">
        <v>28</v>
      </c>
      <c r="D5" s="9" t="s">
        <v>39</v>
      </c>
      <c r="E5" s="9" t="s">
        <v>29</v>
      </c>
    </row>
    <row r="6" spans="1:5" ht="12.75">
      <c r="A6" s="28"/>
      <c r="B6" s="28"/>
      <c r="C6" s="29"/>
      <c r="D6" s="29"/>
      <c r="E6" s="30"/>
    </row>
    <row r="7" spans="1:5" ht="12.75">
      <c r="A7" s="56" t="s">
        <v>59</v>
      </c>
      <c r="B7" s="17">
        <v>999.999999968335</v>
      </c>
      <c r="C7" s="13">
        <v>318653299.3299999</v>
      </c>
      <c r="D7" s="13">
        <v>521771.0100000001</v>
      </c>
      <c r="E7" s="31">
        <v>319174070.34000003</v>
      </c>
    </row>
    <row r="8" spans="1:6" ht="12.75">
      <c r="A8" s="57" t="s">
        <v>60</v>
      </c>
      <c r="B8" s="17">
        <v>-2.3283064365386963E-10</v>
      </c>
      <c r="C8" s="13">
        <v>12590317.92</v>
      </c>
      <c r="D8" s="13">
        <v>6218.160000000001</v>
      </c>
      <c r="E8" s="31">
        <v>12596536.079999998</v>
      </c>
      <c r="F8" s="1"/>
    </row>
    <row r="9" spans="1:5" ht="30.75" customHeight="1" thickBot="1">
      <c r="A9" s="57" t="s">
        <v>61</v>
      </c>
      <c r="B9" s="19">
        <f>B8+B7</f>
        <v>999.9999999681022</v>
      </c>
      <c r="C9" s="14">
        <f>C8+C7</f>
        <v>331243617.24999994</v>
      </c>
      <c r="D9" s="14">
        <f>D8+D7</f>
        <v>527989.1700000002</v>
      </c>
      <c r="E9" s="32">
        <f>E8+E7</f>
        <v>331770606.42</v>
      </c>
    </row>
    <row r="10" spans="1:5" ht="13.5" thickTop="1">
      <c r="A10" s="4"/>
      <c r="B10" s="5"/>
      <c r="C10" s="5"/>
      <c r="D10" s="5"/>
      <c r="E10" s="5"/>
    </row>
    <row r="12" spans="3:5" ht="12.75">
      <c r="C12" s="25"/>
      <c r="D12" s="25"/>
      <c r="E12" s="25"/>
    </row>
    <row r="13" spans="1:3" ht="12.75">
      <c r="A13" s="24"/>
      <c r="C13" s="25"/>
    </row>
    <row r="14" spans="3:4" ht="12.75">
      <c r="C14" s="25"/>
      <c r="D14" s="25"/>
    </row>
    <row r="17" ht="14.25" customHeight="1">
      <c r="A17" s="2" t="s">
        <v>40</v>
      </c>
    </row>
    <row r="18" spans="1:5" ht="20.25" customHeight="1">
      <c r="A18" t="s">
        <v>41</v>
      </c>
      <c r="B18" s="47"/>
      <c r="C18" s="47"/>
      <c r="D18" s="47"/>
      <c r="E18" s="47"/>
    </row>
    <row r="19" ht="24.75" customHeight="1"/>
    <row r="20" spans="3:5" ht="12.75">
      <c r="C20" s="25"/>
      <c r="E20" s="25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&amp;L&amp;F, 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="87" zoomScaleNormal="87" zoomScalePageLayoutView="0" workbookViewId="0" topLeftCell="A1">
      <selection activeCell="G35" sqref="G35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3" width="18.140625" style="0" customWidth="1"/>
    <col min="4" max="4" width="18.57421875" style="0" customWidth="1"/>
    <col min="5" max="7" width="16.28125" style="0" customWidth="1"/>
    <col min="8" max="8" width="17.28125" style="0" customWidth="1"/>
    <col min="9" max="9" width="17.00390625" style="0" customWidth="1"/>
    <col min="10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2023</v>
      </c>
    </row>
    <row r="5" spans="1:10" ht="32.25" customHeight="1">
      <c r="A5" s="15" t="s">
        <v>63</v>
      </c>
      <c r="B5" s="9" t="s">
        <v>37</v>
      </c>
      <c r="C5" s="8" t="s">
        <v>31</v>
      </c>
      <c r="D5" s="9" t="s">
        <v>32</v>
      </c>
      <c r="E5" s="9" t="s">
        <v>54</v>
      </c>
      <c r="F5" s="9" t="s">
        <v>33</v>
      </c>
      <c r="G5" s="9" t="s">
        <v>34</v>
      </c>
      <c r="H5" s="9" t="s">
        <v>49</v>
      </c>
      <c r="I5" s="60" t="s">
        <v>56</v>
      </c>
      <c r="J5" s="6"/>
    </row>
    <row r="6" spans="1:10" ht="18">
      <c r="A6" s="33"/>
      <c r="B6" s="20"/>
      <c r="C6" s="11"/>
      <c r="D6" s="11"/>
      <c r="E6" s="11"/>
      <c r="F6" s="11"/>
      <c r="G6" s="48"/>
      <c r="H6" s="48"/>
      <c r="I6" s="35"/>
      <c r="J6" s="6"/>
    </row>
    <row r="7" spans="1:9" ht="21.75" customHeight="1" thickBot="1">
      <c r="A7" s="34" t="s">
        <v>38</v>
      </c>
      <c r="B7" s="21">
        <f>SUM(C7:I7)</f>
        <v>125586113.7</v>
      </c>
      <c r="C7" s="12">
        <v>61580540.85</v>
      </c>
      <c r="D7" s="12">
        <v>49402395.53</v>
      </c>
      <c r="E7" s="12">
        <v>10397960.139999999</v>
      </c>
      <c r="F7" s="12">
        <v>18357</v>
      </c>
      <c r="G7" s="12">
        <v>159494.47</v>
      </c>
      <c r="H7" s="12">
        <v>-259104.30000000002</v>
      </c>
      <c r="I7" s="36">
        <v>4286470.01</v>
      </c>
    </row>
    <row r="8" ht="13.5" thickTop="1"/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1" spans="2:9" ht="12.75">
      <c r="B11" s="50"/>
      <c r="C11" s="50"/>
      <c r="D11" s="50"/>
      <c r="E11" s="50"/>
      <c r="F11" s="50"/>
      <c r="G11" s="50"/>
      <c r="H11" s="50"/>
      <c r="I11" s="4"/>
    </row>
    <row r="12" spans="1:9" ht="12.75">
      <c r="A12" s="24"/>
      <c r="B12" s="49"/>
      <c r="C12" s="49"/>
      <c r="D12" s="49"/>
      <c r="E12" s="49"/>
      <c r="F12" s="49"/>
      <c r="G12" s="49"/>
      <c r="H12" s="49"/>
      <c r="I12" s="4"/>
    </row>
    <row r="13" spans="2:9" ht="12.75">
      <c r="B13" s="51"/>
      <c r="C13" s="51"/>
      <c r="D13" s="51"/>
      <c r="E13" s="51"/>
      <c r="F13" s="51"/>
      <c r="G13" s="51"/>
      <c r="H13" s="51"/>
      <c r="I13" s="51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Footer>&amp;L&amp;F, &amp;A&amp;RPage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tabSelected="1" zoomScalePageLayoutView="0" workbookViewId="0" topLeftCell="A53">
      <pane xSplit="1" topLeftCell="B1" activePane="topRight" state="frozen"/>
      <selection pane="topLeft" activeCell="E24" sqref="E24"/>
      <selection pane="topRight" activeCell="J74" sqref="J74"/>
    </sheetView>
  </sheetViews>
  <sheetFormatPr defaultColWidth="9.140625" defaultRowHeight="12.75"/>
  <cols>
    <col min="1" max="1" width="48.00390625" style="2" customWidth="1"/>
    <col min="2" max="2" width="16.140625" style="0" customWidth="1"/>
    <col min="3" max="4" width="14.00390625" style="0" customWidth="1"/>
    <col min="5" max="5" width="15.8515625" style="0" customWidth="1"/>
    <col min="6" max="6" width="10.140625" style="0" customWidth="1"/>
    <col min="7" max="7" width="13.421875" style="0" bestFit="1" customWidth="1"/>
    <col min="9" max="9" width="11.57421875" style="0" customWidth="1"/>
    <col min="10" max="10" width="12.00390625" style="0" customWidth="1"/>
    <col min="13" max="13" width="13.421875" style="0" bestFit="1" customWidth="1"/>
    <col min="14" max="14" width="12.7109375" style="0" customWidth="1"/>
  </cols>
  <sheetData>
    <row r="1" ht="18" hidden="1">
      <c r="A1" s="7" t="str">
        <f>+'AUSF Balance'!A1</f>
        <v>Alaska Universal Service Administrative Company</v>
      </c>
    </row>
    <row r="2" ht="15" hidden="1">
      <c r="A2" s="10" t="str">
        <f>+'AUSF Balance'!A2</f>
        <v>AUSF Annual Summary</v>
      </c>
    </row>
    <row r="3" ht="12.75" hidden="1">
      <c r="A3" t="str">
        <f>+'AUSF Balance'!A3</f>
        <v>Period Ending December 31, 2023</v>
      </c>
    </row>
    <row r="4" ht="12.75" hidden="1">
      <c r="A4"/>
    </row>
    <row r="5" spans="1:5" s="2" customFormat="1" ht="33" customHeight="1" hidden="1">
      <c r="A5" s="15" t="s">
        <v>50</v>
      </c>
      <c r="B5" s="9" t="s">
        <v>25</v>
      </c>
      <c r="C5" s="8"/>
      <c r="D5" s="8"/>
      <c r="E5" s="9" t="s">
        <v>30</v>
      </c>
    </row>
    <row r="6" spans="1:5" ht="18.75" customHeight="1" hidden="1">
      <c r="A6" s="37"/>
      <c r="B6" s="16"/>
      <c r="C6" s="4"/>
      <c r="D6" s="4"/>
      <c r="E6" s="30"/>
    </row>
    <row r="7" spans="1:5" ht="12.75" hidden="1">
      <c r="A7" s="38" t="s">
        <v>0</v>
      </c>
      <c r="B7" s="22">
        <f aca="true" t="shared" si="0" ref="B7:B41">SUM(E7:E7)</f>
        <v>50251</v>
      </c>
      <c r="C7" s="61"/>
      <c r="D7" s="61"/>
      <c r="E7" s="42">
        <v>50251</v>
      </c>
    </row>
    <row r="8" spans="1:5" ht="12.75" hidden="1">
      <c r="A8" s="39" t="s">
        <v>1</v>
      </c>
      <c r="B8" s="18">
        <f t="shared" si="0"/>
        <v>0</v>
      </c>
      <c r="C8" s="59"/>
      <c r="D8" s="59"/>
      <c r="E8" s="43"/>
    </row>
    <row r="9" spans="1:5" ht="12.75" hidden="1">
      <c r="A9" s="38" t="s">
        <v>2</v>
      </c>
      <c r="B9" s="22">
        <f t="shared" si="0"/>
        <v>0</v>
      </c>
      <c r="C9" s="61"/>
      <c r="D9" s="61"/>
      <c r="E9" s="42"/>
    </row>
    <row r="10" spans="1:5" ht="12.75" hidden="1">
      <c r="A10" s="39" t="s">
        <v>3</v>
      </c>
      <c r="B10" s="18">
        <f t="shared" si="0"/>
        <v>0</v>
      </c>
      <c r="C10" s="59"/>
      <c r="D10" s="59"/>
      <c r="E10" s="43"/>
    </row>
    <row r="11" spans="1:5" ht="12.75" hidden="1">
      <c r="A11" s="38" t="s">
        <v>4</v>
      </c>
      <c r="B11" s="22">
        <f t="shared" si="0"/>
        <v>0</v>
      </c>
      <c r="C11" s="61"/>
      <c r="D11" s="61"/>
      <c r="E11" s="42"/>
    </row>
    <row r="12" spans="1:5" ht="12.75" hidden="1">
      <c r="A12" s="39" t="s">
        <v>5</v>
      </c>
      <c r="B12" s="18">
        <f t="shared" si="0"/>
        <v>0</v>
      </c>
      <c r="C12" s="59"/>
      <c r="D12" s="59"/>
      <c r="E12" s="43"/>
    </row>
    <row r="13" spans="1:5" ht="12.75" hidden="1">
      <c r="A13" s="38" t="s">
        <v>6</v>
      </c>
      <c r="B13" s="22">
        <f t="shared" si="0"/>
        <v>0</v>
      </c>
      <c r="C13" s="61"/>
      <c r="D13" s="61"/>
      <c r="E13" s="42"/>
    </row>
    <row r="14" spans="1:5" s="46" customFormat="1" ht="12.75" hidden="1">
      <c r="A14" s="40" t="s">
        <v>43</v>
      </c>
      <c r="B14" s="26">
        <f t="shared" si="0"/>
        <v>0</v>
      </c>
      <c r="C14" s="62"/>
      <c r="D14" s="62"/>
      <c r="E14" s="44"/>
    </row>
    <row r="15" spans="1:5" ht="12.75" hidden="1">
      <c r="A15" s="38" t="s">
        <v>45</v>
      </c>
      <c r="B15" s="22">
        <f t="shared" si="0"/>
        <v>0</v>
      </c>
      <c r="C15" s="61"/>
      <c r="D15" s="61"/>
      <c r="E15" s="42"/>
    </row>
    <row r="16" spans="1:5" ht="12.75" hidden="1">
      <c r="A16" s="39" t="s">
        <v>42</v>
      </c>
      <c r="B16" s="18">
        <f t="shared" si="0"/>
        <v>0</v>
      </c>
      <c r="C16" s="59"/>
      <c r="D16" s="59"/>
      <c r="E16" s="43"/>
    </row>
    <row r="17" spans="1:5" ht="12.75" hidden="1">
      <c r="A17" s="38" t="s">
        <v>7</v>
      </c>
      <c r="B17" s="22">
        <f t="shared" si="0"/>
        <v>0</v>
      </c>
      <c r="C17" s="61"/>
      <c r="D17" s="61"/>
      <c r="E17" s="42"/>
    </row>
    <row r="18" spans="1:5" ht="12.75" hidden="1">
      <c r="A18" s="39" t="s">
        <v>8</v>
      </c>
      <c r="B18" s="18">
        <f t="shared" si="0"/>
        <v>0</v>
      </c>
      <c r="C18" s="59"/>
      <c r="D18" s="59"/>
      <c r="E18" s="43"/>
    </row>
    <row r="19" spans="1:5" ht="12.75" hidden="1">
      <c r="A19" s="38" t="s">
        <v>51</v>
      </c>
      <c r="B19" s="22">
        <f t="shared" si="0"/>
        <v>0</v>
      </c>
      <c r="C19" s="61"/>
      <c r="D19" s="61"/>
      <c r="E19" s="42"/>
    </row>
    <row r="20" spans="1:5" ht="12.75" hidden="1">
      <c r="A20" s="39" t="s">
        <v>9</v>
      </c>
      <c r="B20" s="18">
        <f t="shared" si="0"/>
        <v>0</v>
      </c>
      <c r="C20" s="59"/>
      <c r="D20" s="59"/>
      <c r="E20" s="43"/>
    </row>
    <row r="21" spans="1:5" ht="12.75" hidden="1">
      <c r="A21" s="38" t="s">
        <v>46</v>
      </c>
      <c r="B21" s="22">
        <f t="shared" si="0"/>
        <v>0</v>
      </c>
      <c r="C21" s="61"/>
      <c r="D21" s="61"/>
      <c r="E21" s="42"/>
    </row>
    <row r="22" spans="1:5" ht="12.75" hidden="1">
      <c r="A22" s="39" t="s">
        <v>10</v>
      </c>
      <c r="B22" s="18">
        <f t="shared" si="0"/>
        <v>0</v>
      </c>
      <c r="C22" s="59"/>
      <c r="D22" s="59"/>
      <c r="E22" s="43"/>
    </row>
    <row r="23" spans="1:5" ht="12.75" hidden="1">
      <c r="A23" s="38" t="s">
        <v>11</v>
      </c>
      <c r="B23" s="22">
        <f t="shared" si="0"/>
        <v>0</v>
      </c>
      <c r="C23" s="61"/>
      <c r="D23" s="61"/>
      <c r="E23" s="42"/>
    </row>
    <row r="24" spans="1:5" ht="12.75" hidden="1">
      <c r="A24" s="39" t="s">
        <v>12</v>
      </c>
      <c r="B24" s="18">
        <f t="shared" si="0"/>
        <v>0</v>
      </c>
      <c r="C24" s="59"/>
      <c r="D24" s="59"/>
      <c r="E24" s="43"/>
    </row>
    <row r="25" spans="1:5" ht="12.75" hidden="1">
      <c r="A25" s="38" t="s">
        <v>13</v>
      </c>
      <c r="B25" s="22">
        <f t="shared" si="0"/>
        <v>0</v>
      </c>
      <c r="C25" s="61"/>
      <c r="D25" s="61"/>
      <c r="E25" s="42"/>
    </row>
    <row r="26" spans="1:5" ht="12.75" hidden="1">
      <c r="A26" s="39" t="s">
        <v>14</v>
      </c>
      <c r="B26" s="18">
        <f t="shared" si="0"/>
        <v>0</v>
      </c>
      <c r="C26" s="59"/>
      <c r="D26" s="59"/>
      <c r="E26" s="43"/>
    </row>
    <row r="27" spans="1:5" ht="12.75" hidden="1">
      <c r="A27" s="38" t="s">
        <v>47</v>
      </c>
      <c r="B27" s="22">
        <f t="shared" si="0"/>
        <v>0</v>
      </c>
      <c r="C27" s="61"/>
      <c r="D27" s="61"/>
      <c r="E27" s="42"/>
    </row>
    <row r="28" spans="1:5" ht="12.75" hidden="1">
      <c r="A28" s="39" t="s">
        <v>52</v>
      </c>
      <c r="B28" s="18">
        <f t="shared" si="0"/>
        <v>0</v>
      </c>
      <c r="C28" s="59"/>
      <c r="D28" s="59"/>
      <c r="E28" s="43"/>
    </row>
    <row r="29" spans="1:5" ht="12.75" hidden="1">
      <c r="A29" s="38" t="s">
        <v>15</v>
      </c>
      <c r="B29" s="22">
        <f t="shared" si="0"/>
        <v>0</v>
      </c>
      <c r="C29" s="61"/>
      <c r="D29" s="61"/>
      <c r="E29" s="42"/>
    </row>
    <row r="30" spans="1:5" ht="12.75" hidden="1">
      <c r="A30" s="39" t="s">
        <v>16</v>
      </c>
      <c r="B30" s="18">
        <f t="shared" si="0"/>
        <v>0</v>
      </c>
      <c r="C30" s="59"/>
      <c r="D30" s="59"/>
      <c r="E30" s="43"/>
    </row>
    <row r="31" spans="1:5" ht="12.75" hidden="1">
      <c r="A31" s="38" t="s">
        <v>17</v>
      </c>
      <c r="B31" s="22">
        <f t="shared" si="0"/>
        <v>0</v>
      </c>
      <c r="C31" s="61"/>
      <c r="D31" s="61"/>
      <c r="E31" s="42"/>
    </row>
    <row r="32" spans="1:5" ht="12.75" hidden="1">
      <c r="A32" s="39" t="s">
        <v>44</v>
      </c>
      <c r="B32" s="18">
        <f t="shared" si="0"/>
        <v>0</v>
      </c>
      <c r="C32" s="59"/>
      <c r="D32" s="59"/>
      <c r="E32" s="43"/>
    </row>
    <row r="33" spans="1:5" ht="12.75" hidden="1">
      <c r="A33" s="38" t="s">
        <v>18</v>
      </c>
      <c r="B33" s="22">
        <f t="shared" si="0"/>
        <v>0</v>
      </c>
      <c r="C33" s="61"/>
      <c r="D33" s="61"/>
      <c r="E33" s="42"/>
    </row>
    <row r="34" spans="1:5" ht="12.75" hidden="1">
      <c r="A34" s="39" t="s">
        <v>19</v>
      </c>
      <c r="B34" s="18">
        <f t="shared" si="0"/>
        <v>0</v>
      </c>
      <c r="C34" s="59"/>
      <c r="D34" s="59"/>
      <c r="E34" s="43"/>
    </row>
    <row r="35" spans="1:5" ht="12.75" hidden="1">
      <c r="A35" s="38" t="s">
        <v>26</v>
      </c>
      <c r="B35" s="22">
        <f t="shared" si="0"/>
        <v>0</v>
      </c>
      <c r="C35" s="61"/>
      <c r="D35" s="61"/>
      <c r="E35" s="42"/>
    </row>
    <row r="36" spans="1:5" ht="12.75" hidden="1">
      <c r="A36" s="39" t="s">
        <v>20</v>
      </c>
      <c r="B36" s="18">
        <f t="shared" si="0"/>
        <v>0</v>
      </c>
      <c r="C36" s="59"/>
      <c r="D36" s="59"/>
      <c r="E36" s="43"/>
    </row>
    <row r="37" spans="1:5" ht="12.75" hidden="1">
      <c r="A37" s="38" t="s">
        <v>21</v>
      </c>
      <c r="B37" s="22">
        <f t="shared" si="0"/>
        <v>0</v>
      </c>
      <c r="C37" s="61"/>
      <c r="D37" s="61"/>
      <c r="E37" s="42"/>
    </row>
    <row r="38" spans="1:5" ht="12.75" hidden="1">
      <c r="A38" s="39" t="s">
        <v>48</v>
      </c>
      <c r="B38" s="18">
        <f t="shared" si="0"/>
        <v>0</v>
      </c>
      <c r="C38" s="59"/>
      <c r="D38" s="59"/>
      <c r="E38" s="43"/>
    </row>
    <row r="39" spans="1:5" ht="12.75" hidden="1">
      <c r="A39" s="38" t="s">
        <v>23</v>
      </c>
      <c r="B39" s="22">
        <f t="shared" si="0"/>
        <v>0</v>
      </c>
      <c r="C39" s="61"/>
      <c r="D39" s="61"/>
      <c r="E39" s="42"/>
    </row>
    <row r="40" spans="1:5" ht="12.75" hidden="1">
      <c r="A40" s="39" t="s">
        <v>22</v>
      </c>
      <c r="B40" s="18">
        <f t="shared" si="0"/>
        <v>0</v>
      </c>
      <c r="C40" s="59"/>
      <c r="D40" s="59"/>
      <c r="E40" s="43"/>
    </row>
    <row r="41" spans="1:5" ht="12.75" hidden="1">
      <c r="A41" s="38" t="s">
        <v>24</v>
      </c>
      <c r="B41" s="22">
        <f t="shared" si="0"/>
        <v>0</v>
      </c>
      <c r="C41" s="61"/>
      <c r="D41" s="61"/>
      <c r="E41" s="42"/>
    </row>
    <row r="42" spans="1:5" ht="31.5" customHeight="1" hidden="1">
      <c r="A42" s="41" t="s">
        <v>25</v>
      </c>
      <c r="B42" s="23">
        <f>SUM(B7:B41)</f>
        <v>50251</v>
      </c>
      <c r="C42" s="3"/>
      <c r="D42" s="3"/>
      <c r="E42" s="45">
        <f>SUM(E7:E41)</f>
        <v>50251</v>
      </c>
    </row>
    <row r="43" spans="2:5" ht="12.75" hidden="1">
      <c r="B43" s="1"/>
      <c r="C43" s="1"/>
      <c r="D43" s="1"/>
      <c r="E43" s="1"/>
    </row>
    <row r="44" spans="1:5" ht="12.75" hidden="1">
      <c r="A44" s="66" t="s">
        <v>53</v>
      </c>
      <c r="B44" s="66"/>
      <c r="C44" s="66"/>
      <c r="D44" s="66"/>
      <c r="E44" s="66"/>
    </row>
    <row r="45" spans="1:5" ht="12.75" hidden="1">
      <c r="A45" s="24"/>
      <c r="B45" s="1"/>
      <c r="C45" s="1"/>
      <c r="D45" s="1"/>
      <c r="E45" s="1"/>
    </row>
    <row r="46" spans="2:5" ht="12.75" hidden="1">
      <c r="B46" s="1"/>
      <c r="C46" s="1"/>
      <c r="D46" s="1"/>
      <c r="E46" s="1"/>
    </row>
    <row r="47" spans="2:5" ht="12.75" hidden="1">
      <c r="B47" s="1"/>
      <c r="C47" s="1"/>
      <c r="D47" s="1"/>
      <c r="E47" s="1"/>
    </row>
    <row r="48" spans="2:5" ht="12.75" hidden="1">
      <c r="B48" s="1"/>
      <c r="C48" s="1"/>
      <c r="D48" s="1"/>
      <c r="E48" s="1"/>
    </row>
    <row r="49" spans="2:5" ht="12.75" hidden="1">
      <c r="B49" s="1"/>
      <c r="C49" s="1"/>
      <c r="D49" s="1"/>
      <c r="E49" s="1"/>
    </row>
    <row r="50" spans="2:5" ht="12.75" hidden="1">
      <c r="B50" s="1"/>
      <c r="C50" s="1"/>
      <c r="D50" s="1"/>
      <c r="E50" s="1"/>
    </row>
    <row r="51" spans="2:5" ht="12.75" hidden="1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12" ht="12.75">
      <c r="B53" s="1"/>
      <c r="C53" s="1"/>
      <c r="D53" s="1"/>
      <c r="E53" s="1"/>
      <c r="L53" s="55"/>
    </row>
    <row r="54" spans="1:5" ht="18">
      <c r="A54" s="7" t="str">
        <f>A1</f>
        <v>Alaska Universal Service Administrative Company</v>
      </c>
      <c r="B54" s="1"/>
      <c r="C54" s="1"/>
      <c r="D54" s="1"/>
      <c r="E54" s="1"/>
    </row>
    <row r="55" spans="1:5" ht="15">
      <c r="A55" s="10" t="str">
        <f>A2</f>
        <v>AUSF Annual Summary</v>
      </c>
      <c r="B55" s="1"/>
      <c r="C55" s="1"/>
      <c r="D55" s="1"/>
      <c r="E55" s="27"/>
    </row>
    <row r="56" spans="1:5" ht="12.75">
      <c r="A56" t="str">
        <f>A3</f>
        <v>Period Ending December 31, 2023</v>
      </c>
      <c r="B56" s="1"/>
      <c r="C56" s="65"/>
      <c r="D56" s="65"/>
      <c r="E56" s="1"/>
    </row>
    <row r="57" spans="1:13" ht="12.75">
      <c r="A57"/>
      <c r="B57" s="1"/>
      <c r="C57" s="1"/>
      <c r="D57" s="1"/>
      <c r="E57" s="1"/>
      <c r="K57" s="55"/>
      <c r="M57" s="1"/>
    </row>
    <row r="58" spans="1:13" ht="40.5" customHeight="1">
      <c r="A58" s="15" t="s">
        <v>64</v>
      </c>
      <c r="B58" s="9" t="s">
        <v>25</v>
      </c>
      <c r="C58" s="60" t="s">
        <v>65</v>
      </c>
      <c r="D58" s="60" t="s">
        <v>66</v>
      </c>
      <c r="E58" s="9" t="s">
        <v>30</v>
      </c>
      <c r="K58" s="55"/>
      <c r="M58" s="25"/>
    </row>
    <row r="59" spans="1:5" ht="12.75">
      <c r="A59" s="37"/>
      <c r="B59" s="16"/>
      <c r="C59" s="4"/>
      <c r="D59" s="4"/>
      <c r="E59" s="30"/>
    </row>
    <row r="60" spans="1:13" ht="12.75">
      <c r="A60" s="38" t="s">
        <v>0</v>
      </c>
      <c r="B60" s="22">
        <f aca="true" t="shared" si="1" ref="B60:B87">SUM(C60:E60)</f>
        <v>104438.19999999998</v>
      </c>
      <c r="C60" s="61"/>
      <c r="D60" s="61"/>
      <c r="E60" s="42">
        <v>104438.19999999998</v>
      </c>
      <c r="G60" s="4"/>
      <c r="H60" s="4"/>
      <c r="I60" s="4"/>
      <c r="J60" s="4"/>
      <c r="K60" s="63"/>
      <c r="L60" s="4"/>
      <c r="M60" s="25"/>
    </row>
    <row r="61" spans="1:13" ht="15.75">
      <c r="A61" s="39" t="s">
        <v>1</v>
      </c>
      <c r="B61" s="18">
        <f t="shared" si="1"/>
        <v>117688.3</v>
      </c>
      <c r="C61" s="59">
        <v>54705.57000000001</v>
      </c>
      <c r="D61" s="59">
        <v>62982.729999999996</v>
      </c>
      <c r="E61" s="43"/>
      <c r="G61" s="52"/>
      <c r="H61" s="4"/>
      <c r="I61" s="4"/>
      <c r="J61" s="53"/>
      <c r="K61" s="64"/>
      <c r="L61" s="4"/>
      <c r="M61" s="25"/>
    </row>
    <row r="62" spans="1:13" ht="15.75">
      <c r="A62" s="38" t="s">
        <v>2</v>
      </c>
      <c r="B62" s="22">
        <f t="shared" si="1"/>
        <v>811071.62</v>
      </c>
      <c r="C62" s="61">
        <v>377013.93999999994</v>
      </c>
      <c r="D62" s="61">
        <v>434057.68000000005</v>
      </c>
      <c r="E62" s="42"/>
      <c r="G62" s="52"/>
      <c r="H62" s="4"/>
      <c r="I62" s="4"/>
      <c r="J62" s="52"/>
      <c r="K62" s="64"/>
      <c r="L62" s="4"/>
      <c r="M62" s="1"/>
    </row>
    <row r="63" spans="1:12" ht="15.75">
      <c r="A63" s="38" t="s">
        <v>4</v>
      </c>
      <c r="B63" s="22">
        <f t="shared" si="1"/>
        <v>45913.46000000001</v>
      </c>
      <c r="C63" s="61">
        <v>21342.15</v>
      </c>
      <c r="D63" s="61">
        <v>24571.310000000005</v>
      </c>
      <c r="E63" s="42"/>
      <c r="G63" s="52"/>
      <c r="H63" s="4"/>
      <c r="I63" s="4"/>
      <c r="J63" s="52"/>
      <c r="K63" s="4"/>
      <c r="L63" s="4"/>
    </row>
    <row r="64" spans="1:12" ht="15.75">
      <c r="A64" s="39" t="s">
        <v>5</v>
      </c>
      <c r="B64" s="18">
        <f t="shared" si="1"/>
        <v>1679448.62</v>
      </c>
      <c r="C64" s="59">
        <v>780665.4</v>
      </c>
      <c r="D64" s="59">
        <v>898783.22</v>
      </c>
      <c r="E64" s="43"/>
      <c r="G64" s="52"/>
      <c r="H64" s="4"/>
      <c r="I64" s="4"/>
      <c r="J64" s="52"/>
      <c r="K64" s="4"/>
      <c r="L64" s="4"/>
    </row>
    <row r="65" spans="1:12" ht="15.75">
      <c r="A65" s="38" t="s">
        <v>6</v>
      </c>
      <c r="B65" s="22">
        <f t="shared" si="1"/>
        <v>118515.64</v>
      </c>
      <c r="C65" s="61">
        <v>55090.14</v>
      </c>
      <c r="D65" s="61">
        <v>63425.5</v>
      </c>
      <c r="E65" s="42"/>
      <c r="G65" s="52"/>
      <c r="H65" s="4"/>
      <c r="I65" s="4"/>
      <c r="J65" s="52"/>
      <c r="K65" s="4"/>
      <c r="L65" s="4"/>
    </row>
    <row r="66" spans="1:12" ht="15.75">
      <c r="A66" s="39" t="s">
        <v>55</v>
      </c>
      <c r="B66" s="18">
        <f t="shared" si="1"/>
        <v>300163.35</v>
      </c>
      <c r="C66" s="59">
        <v>139647.38</v>
      </c>
      <c r="D66" s="59">
        <v>160515.97</v>
      </c>
      <c r="E66" s="43"/>
      <c r="G66" s="4"/>
      <c r="H66" s="4"/>
      <c r="I66" s="4"/>
      <c r="J66" s="52"/>
      <c r="K66" s="4"/>
      <c r="L66" s="4"/>
    </row>
    <row r="67" spans="1:12" ht="15.75">
      <c r="A67" s="38" t="s">
        <v>57</v>
      </c>
      <c r="B67" s="22">
        <f t="shared" si="1"/>
        <v>101267.09</v>
      </c>
      <c r="C67" s="61">
        <v>47134.38</v>
      </c>
      <c r="D67" s="61">
        <v>54132.71</v>
      </c>
      <c r="E67" s="42"/>
      <c r="G67" s="4"/>
      <c r="H67" s="4"/>
      <c r="I67" s="4"/>
      <c r="J67" s="52"/>
      <c r="K67" s="63"/>
      <c r="L67" s="4"/>
    </row>
    <row r="68" spans="1:12" ht="15.75">
      <c r="A68" s="39" t="s">
        <v>7</v>
      </c>
      <c r="B68" s="18">
        <f t="shared" si="1"/>
        <v>464186.81</v>
      </c>
      <c r="C68" s="59">
        <v>215957.32</v>
      </c>
      <c r="D68" s="59">
        <v>248229.49</v>
      </c>
      <c r="E68" s="43"/>
      <c r="G68" s="4"/>
      <c r="H68" s="4"/>
      <c r="I68" s="4"/>
      <c r="J68" s="52"/>
      <c r="K68" s="4"/>
      <c r="L68" s="4"/>
    </row>
    <row r="69" spans="1:12" ht="15.75">
      <c r="A69" s="38" t="s">
        <v>8</v>
      </c>
      <c r="B69" s="22">
        <f t="shared" si="1"/>
        <v>419553.81</v>
      </c>
      <c r="C69" s="61">
        <v>195023.01</v>
      </c>
      <c r="D69" s="61">
        <v>224530.8</v>
      </c>
      <c r="E69" s="42"/>
      <c r="G69" s="52"/>
      <c r="H69" s="4"/>
      <c r="I69" s="53"/>
      <c r="J69" s="52"/>
      <c r="K69" s="4"/>
      <c r="L69" s="4"/>
    </row>
    <row r="70" spans="1:12" ht="15.75">
      <c r="A70" s="39" t="s">
        <v>9</v>
      </c>
      <c r="B70" s="18">
        <f t="shared" si="1"/>
        <v>179314.07</v>
      </c>
      <c r="C70" s="59">
        <v>83423.70999999999</v>
      </c>
      <c r="D70" s="59">
        <v>95890.36000000002</v>
      </c>
      <c r="E70" s="43"/>
      <c r="G70" s="4"/>
      <c r="H70" s="4"/>
      <c r="I70" s="53"/>
      <c r="J70" s="52"/>
      <c r="K70" s="4"/>
      <c r="L70" s="4"/>
    </row>
    <row r="71" spans="1:12" ht="15.75">
      <c r="A71" s="38" t="s">
        <v>10</v>
      </c>
      <c r="B71" s="22">
        <f t="shared" si="1"/>
        <v>2211.67</v>
      </c>
      <c r="C71" s="61">
        <v>1028.96</v>
      </c>
      <c r="D71" s="61">
        <v>1182.7099999999998</v>
      </c>
      <c r="E71" s="42"/>
      <c r="G71" s="4"/>
      <c r="H71" s="4"/>
      <c r="I71" s="4"/>
      <c r="J71" s="52"/>
      <c r="K71" s="4"/>
      <c r="L71" s="4"/>
    </row>
    <row r="72" spans="1:12" ht="15.75">
      <c r="A72" s="39" t="s">
        <v>11</v>
      </c>
      <c r="B72" s="18">
        <f t="shared" si="1"/>
        <v>138076.40999999997</v>
      </c>
      <c r="C72" s="59">
        <v>64238.39</v>
      </c>
      <c r="D72" s="59">
        <v>73838.01999999999</v>
      </c>
      <c r="E72" s="43"/>
      <c r="G72" s="4"/>
      <c r="H72" s="4"/>
      <c r="I72" s="53"/>
      <c r="J72" s="54"/>
      <c r="K72" s="4"/>
      <c r="L72" s="4"/>
    </row>
    <row r="73" spans="1:12" ht="15.75">
      <c r="A73" s="38" t="s">
        <v>12</v>
      </c>
      <c r="B73" s="22">
        <f t="shared" si="1"/>
        <v>14798.079999999998</v>
      </c>
      <c r="C73" s="61">
        <v>6884.629999999999</v>
      </c>
      <c r="D73" s="61">
        <v>7913.449999999999</v>
      </c>
      <c r="E73" s="42"/>
      <c r="G73" s="4"/>
      <c r="H73" s="4"/>
      <c r="I73" s="53"/>
      <c r="J73" s="4"/>
      <c r="K73" s="4"/>
      <c r="L73" s="4"/>
    </row>
    <row r="74" spans="1:12" ht="15.75">
      <c r="A74" s="39" t="s">
        <v>13</v>
      </c>
      <c r="B74" s="18">
        <f t="shared" si="1"/>
        <v>307542.04000000004</v>
      </c>
      <c r="C74" s="59">
        <v>142956.09</v>
      </c>
      <c r="D74" s="59">
        <v>164585.95</v>
      </c>
      <c r="E74" s="43"/>
      <c r="G74" s="52"/>
      <c r="H74" s="4"/>
      <c r="I74" s="53"/>
      <c r="J74" s="52"/>
      <c r="K74" s="4"/>
      <c r="L74" s="4"/>
    </row>
    <row r="75" spans="1:12" ht="15.75">
      <c r="A75" s="38" t="s">
        <v>14</v>
      </c>
      <c r="B75" s="22">
        <f t="shared" si="1"/>
        <v>1376572.15</v>
      </c>
      <c r="C75" s="61">
        <v>639878.01</v>
      </c>
      <c r="D75" s="61">
        <v>736694.14</v>
      </c>
      <c r="E75" s="42"/>
      <c r="G75" s="52"/>
      <c r="H75" s="4"/>
      <c r="I75" s="53"/>
      <c r="J75" s="52"/>
      <c r="K75" s="4"/>
      <c r="L75" s="4"/>
    </row>
    <row r="76" spans="1:12" ht="15.75">
      <c r="A76" s="39" t="s">
        <v>58</v>
      </c>
      <c r="B76" s="18">
        <f t="shared" si="1"/>
        <v>1197051.5899999999</v>
      </c>
      <c r="C76" s="59">
        <v>556430.69</v>
      </c>
      <c r="D76" s="59">
        <v>640620.8999999999</v>
      </c>
      <c r="E76" s="43"/>
      <c r="G76" s="52"/>
      <c r="H76" s="4"/>
      <c r="I76" s="53"/>
      <c r="J76" s="52"/>
      <c r="K76" s="4"/>
      <c r="L76" s="4"/>
    </row>
    <row r="77" spans="1:12" ht="15.75">
      <c r="A77" s="38" t="s">
        <v>15</v>
      </c>
      <c r="B77" s="22">
        <f t="shared" si="1"/>
        <v>668256.09</v>
      </c>
      <c r="C77" s="61">
        <v>310628.38</v>
      </c>
      <c r="D77" s="61">
        <v>357627.70999999996</v>
      </c>
      <c r="E77" s="42"/>
      <c r="G77" s="52"/>
      <c r="H77" s="4"/>
      <c r="I77" s="53"/>
      <c r="J77" s="4"/>
      <c r="K77" s="4"/>
      <c r="L77" s="4"/>
    </row>
    <row r="78" spans="1:12" ht="15.75">
      <c r="A78" s="39" t="s">
        <v>16</v>
      </c>
      <c r="B78" s="18">
        <f t="shared" si="1"/>
        <v>564021.1</v>
      </c>
      <c r="C78" s="59">
        <v>262176.38</v>
      </c>
      <c r="D78" s="59">
        <v>301844.72</v>
      </c>
      <c r="E78" s="43"/>
      <c r="G78" s="52"/>
      <c r="H78" s="4"/>
      <c r="I78" s="53"/>
      <c r="J78" s="4"/>
      <c r="K78" s="4"/>
      <c r="L78" s="4"/>
    </row>
    <row r="79" spans="1:12" ht="15.75">
      <c r="A79" s="38" t="s">
        <v>17</v>
      </c>
      <c r="B79" s="22">
        <f>SUM(C79:E79)</f>
        <v>3129495.73</v>
      </c>
      <c r="C79" s="61">
        <v>1454697.1</v>
      </c>
      <c r="D79" s="61">
        <v>1674798.63</v>
      </c>
      <c r="E79" s="42"/>
      <c r="G79" s="52"/>
      <c r="H79" s="4"/>
      <c r="I79" s="53"/>
      <c r="J79" s="53"/>
      <c r="K79" s="4"/>
      <c r="L79" s="4"/>
    </row>
    <row r="80" spans="1:12" ht="15.75">
      <c r="A80" s="39" t="s">
        <v>18</v>
      </c>
      <c r="B80" s="18">
        <f t="shared" si="1"/>
        <v>205433.82</v>
      </c>
      <c r="C80" s="59">
        <v>95492.69</v>
      </c>
      <c r="D80" s="59">
        <v>109941.12999999999</v>
      </c>
      <c r="E80" s="43"/>
      <c r="G80" s="52"/>
      <c r="H80" s="4"/>
      <c r="I80" s="53"/>
      <c r="J80" s="4"/>
      <c r="K80" s="4"/>
      <c r="L80" s="4"/>
    </row>
    <row r="81" spans="1:10" ht="15.75">
      <c r="A81" s="38" t="s">
        <v>19</v>
      </c>
      <c r="B81" s="22">
        <f t="shared" si="1"/>
        <v>39377.979999999996</v>
      </c>
      <c r="C81" s="61">
        <v>18320.129999999997</v>
      </c>
      <c r="D81" s="61">
        <v>21057.85</v>
      </c>
      <c r="E81" s="42"/>
      <c r="G81" s="58"/>
      <c r="H81" s="52"/>
      <c r="I81" s="53"/>
      <c r="J81" s="4"/>
    </row>
    <row r="82" spans="1:10" ht="15.75">
      <c r="A82" s="39" t="s">
        <v>26</v>
      </c>
      <c r="B82" s="18">
        <f t="shared" si="1"/>
        <v>226151.57</v>
      </c>
      <c r="C82" s="59">
        <v>105214.29000000001</v>
      </c>
      <c r="D82" s="59">
        <v>120937.28</v>
      </c>
      <c r="E82" s="43"/>
      <c r="G82" s="58"/>
      <c r="H82" s="52"/>
      <c r="I82" s="53"/>
      <c r="J82" s="54"/>
    </row>
    <row r="83" spans="1:10" ht="15.75">
      <c r="A83" s="38" t="s">
        <v>20</v>
      </c>
      <c r="B83" s="22">
        <f t="shared" si="1"/>
        <v>319078.94</v>
      </c>
      <c r="C83" s="61">
        <v>148447.63</v>
      </c>
      <c r="D83" s="61">
        <v>170631.31</v>
      </c>
      <c r="E83" s="42"/>
      <c r="G83" s="58"/>
      <c r="H83" s="52"/>
      <c r="I83" s="53"/>
      <c r="J83" s="54"/>
    </row>
    <row r="84" spans="1:10" ht="15.75">
      <c r="A84" s="39" t="s">
        <v>21</v>
      </c>
      <c r="B84" s="18">
        <f t="shared" si="1"/>
        <v>132819.7</v>
      </c>
      <c r="C84" s="59">
        <v>61792.76</v>
      </c>
      <c r="D84" s="59">
        <v>71026.94</v>
      </c>
      <c r="E84" s="43"/>
      <c r="G84" s="58"/>
      <c r="H84" s="52"/>
      <c r="I84" s="53"/>
      <c r="J84" s="54"/>
    </row>
    <row r="85" spans="1:10" ht="15.75">
      <c r="A85" s="38" t="s">
        <v>23</v>
      </c>
      <c r="B85" s="22">
        <f t="shared" si="1"/>
        <v>131637.96000000002</v>
      </c>
      <c r="C85" s="61">
        <v>61242.97</v>
      </c>
      <c r="D85" s="61">
        <v>70394.99</v>
      </c>
      <c r="E85" s="42"/>
      <c r="G85" s="58"/>
      <c r="H85" s="52"/>
      <c r="I85" s="53"/>
      <c r="J85" s="54"/>
    </row>
    <row r="86" spans="1:10" ht="15.75">
      <c r="A86" s="39" t="s">
        <v>22</v>
      </c>
      <c r="B86" s="18">
        <f t="shared" si="1"/>
        <v>803470.02</v>
      </c>
      <c r="C86" s="59">
        <v>373804.74</v>
      </c>
      <c r="D86" s="59">
        <v>429665.28</v>
      </c>
      <c r="E86" s="43"/>
      <c r="G86" s="58"/>
      <c r="H86" s="52"/>
      <c r="I86" s="53"/>
      <c r="J86" s="54"/>
    </row>
    <row r="87" spans="1:10" ht="15.75">
      <c r="A87" s="38" t="s">
        <v>24</v>
      </c>
      <c r="B87" s="22">
        <f t="shared" si="1"/>
        <v>36439.21000000001</v>
      </c>
      <c r="C87" s="61">
        <v>16952.9</v>
      </c>
      <c r="D87" s="61">
        <v>19486.31</v>
      </c>
      <c r="E87" s="42"/>
      <c r="G87" s="58"/>
      <c r="H87" s="52"/>
      <c r="I87" s="53"/>
      <c r="J87" s="54"/>
    </row>
    <row r="88" spans="1:10" ht="12.75">
      <c r="A88" s="39"/>
      <c r="B88" s="18"/>
      <c r="C88" s="59"/>
      <c r="D88" s="59"/>
      <c r="E88" s="43"/>
      <c r="G88" s="4"/>
      <c r="H88" s="4"/>
      <c r="I88" s="4"/>
      <c r="J88" s="4"/>
    </row>
    <row r="89" spans="1:5" ht="33" customHeight="1" thickBot="1">
      <c r="A89" s="41" t="s">
        <v>25</v>
      </c>
      <c r="B89" s="23">
        <f>SUM(B60:B88)</f>
        <v>13633995.030000001</v>
      </c>
      <c r="C89" s="3">
        <f>SUM(C60:C88)</f>
        <v>6290189.74</v>
      </c>
      <c r="D89" s="3">
        <f>SUM(D60:D88)</f>
        <v>7239367.09</v>
      </c>
      <c r="E89" s="45">
        <f>SUM(E60:E88)</f>
        <v>104438.19999999998</v>
      </c>
    </row>
    <row r="90" ht="13.5" thickTop="1">
      <c r="B90" s="1"/>
    </row>
    <row r="91" spans="1:5" ht="21.75" customHeight="1">
      <c r="A91" s="67"/>
      <c r="B91" s="67"/>
      <c r="C91" s="67"/>
      <c r="D91" s="67"/>
      <c r="E91" s="67"/>
    </row>
    <row r="92" spans="1:5" ht="12.75">
      <c r="A92" s="67"/>
      <c r="B92" s="67"/>
      <c r="C92" s="67"/>
      <c r="D92" s="67"/>
      <c r="E92" s="67"/>
    </row>
    <row r="93" spans="3:4" ht="12.75">
      <c r="C93" s="1">
        <f>C89-'[2]NP ENS'!$CK$25-'[2]Pooling ENS'!$CL$30</f>
        <v>0</v>
      </c>
      <c r="D93" s="1">
        <f>D89-'[1]NP ENS'!$CJ$25-'[1]Pooling ENS'!$CN$30</f>
        <v>0</v>
      </c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1"/>
      <c r="C102" s="1"/>
      <c r="D102" s="1"/>
    </row>
  </sheetData>
  <sheetProtection/>
  <mergeCells count="3">
    <mergeCell ref="A44:E44"/>
    <mergeCell ref="A91:E91"/>
    <mergeCell ref="A92:E92"/>
  </mergeCells>
  <printOptions/>
  <pageMargins left="0.33" right="0.29" top="0.52" bottom="1" header="0.5" footer="0.5"/>
  <pageSetup fitToHeight="1" fitToWidth="1" horizontalDpi="600" verticalDpi="600" orientation="landscape" scale="80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Joshua Werba</cp:lastModifiedBy>
  <cp:lastPrinted>2024-02-06T20:42:40Z</cp:lastPrinted>
  <dcterms:created xsi:type="dcterms:W3CDTF">2001-05-04T21:50:52Z</dcterms:created>
  <dcterms:modified xsi:type="dcterms:W3CDTF">2024-02-06T20:46:52Z</dcterms:modified>
  <cp:category/>
  <cp:version/>
  <cp:contentType/>
  <cp:contentStatus/>
</cp:coreProperties>
</file>